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M:\VD\Association réflexion déchets Vaucluso-rhodaniens\Groupes travail techniques\1-Centre de tri\SPL\statuts - pacte\"/>
    </mc:Choice>
  </mc:AlternateContent>
  <xr:revisionPtr revIDLastSave="0" documentId="13_ncr:1_{83AB76F2-788B-4F80-8CAB-B4165A5963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pt23 sans CCVV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2" l="1"/>
  <c r="K4" i="12" l="1"/>
  <c r="D14" i="12" l="1"/>
  <c r="E11" i="12" l="1"/>
  <c r="F11" i="12" s="1"/>
  <c r="E9" i="12"/>
  <c r="F9" i="12" s="1"/>
  <c r="E8" i="12"/>
  <c r="F8" i="12" s="1"/>
  <c r="E5" i="12"/>
  <c r="F5" i="12" s="1"/>
  <c r="E10" i="12"/>
  <c r="F10" i="12" s="1"/>
  <c r="E7" i="12"/>
  <c r="F7" i="12" s="1"/>
  <c r="E4" i="12"/>
  <c r="E13" i="12"/>
  <c r="F13" i="12" s="1"/>
  <c r="E6" i="12"/>
  <c r="F6" i="12" s="1"/>
  <c r="E12" i="12"/>
  <c r="F12" i="12" s="1"/>
  <c r="B14" i="12"/>
  <c r="K5" i="12"/>
  <c r="K6" i="12"/>
  <c r="K7" i="12"/>
  <c r="K8" i="12"/>
  <c r="K9" i="12"/>
  <c r="K10" i="12"/>
  <c r="K11" i="12"/>
  <c r="K12" i="12"/>
  <c r="K13" i="12"/>
  <c r="H5" i="12"/>
  <c r="H6" i="12"/>
  <c r="H7" i="12"/>
  <c r="H8" i="12"/>
  <c r="H9" i="12"/>
  <c r="H10" i="12"/>
  <c r="H11" i="12"/>
  <c r="H12" i="12"/>
  <c r="H13" i="12"/>
  <c r="G14" i="12"/>
  <c r="F4" i="12" l="1"/>
  <c r="I4" i="12"/>
  <c r="F14" i="12"/>
  <c r="J14" i="12"/>
  <c r="C13" i="12"/>
  <c r="D18" i="12"/>
  <c r="I13" i="12" l="1"/>
  <c r="C4" i="12"/>
  <c r="C11" i="12"/>
  <c r="C7" i="12"/>
  <c r="C8" i="12"/>
  <c r="C5" i="12"/>
  <c r="C12" i="12"/>
  <c r="C9" i="12"/>
  <c r="C6" i="12"/>
  <c r="C10" i="12"/>
  <c r="I9" i="12" l="1"/>
  <c r="I5" i="12"/>
  <c r="I10" i="12"/>
  <c r="C14" i="12"/>
  <c r="I8" i="12"/>
  <c r="I12" i="12"/>
  <c r="I6" i="12"/>
  <c r="I7" i="12"/>
  <c r="I11" i="12"/>
  <c r="E14" i="12"/>
  <c r="I14" i="12" l="1"/>
  <c r="K14" i="12" l="1"/>
  <c r="H14" i="12"/>
</calcChain>
</file>

<file path=xl/sharedStrings.xml><?xml version="1.0" encoding="utf-8"?>
<sst xmlns="http://schemas.openxmlformats.org/spreadsheetml/2006/main" count="24" uniqueCount="24">
  <si>
    <t>Collectivité</t>
  </si>
  <si>
    <t>Tonnages</t>
  </si>
  <si>
    <t>Prorata tonnages</t>
  </si>
  <si>
    <t>Prorata population</t>
  </si>
  <si>
    <t>Part du capital</t>
  </si>
  <si>
    <t>Part de capital libérable 
année 1</t>
  </si>
  <si>
    <t>CA d'Arles-crau-camargue-montagnette</t>
  </si>
  <si>
    <t>CA Terre de Provence</t>
  </si>
  <si>
    <t>CA Ventoux-Comtat-Venaissin</t>
  </si>
  <si>
    <t>CC d'Aygues et Ouvèze en Provence</t>
  </si>
  <si>
    <t>CC de la Vallee des Baux-alpilles</t>
  </si>
  <si>
    <t>CC Ventoux Sud</t>
  </si>
  <si>
    <t>SMICTOM Rhône Garrigues</t>
  </si>
  <si>
    <t>SIDOMRA</t>
  </si>
  <si>
    <t>SIRTOM</t>
  </si>
  <si>
    <t>SIECEUTOM</t>
  </si>
  <si>
    <t>Montant du capital social (investissements - subv)</t>
  </si>
  <si>
    <t>A libérer la première année (50%)</t>
  </si>
  <si>
    <t>Nombre d'actions</t>
  </si>
  <si>
    <t>Nombre d'administrateurs théorique
pour 17 admin</t>
  </si>
  <si>
    <t>Nombre d'administrateurs final</t>
  </si>
  <si>
    <t>Population municipale 2022</t>
  </si>
  <si>
    <t>Part du capital
(arrondi)</t>
  </si>
  <si>
    <t>Répartition définitive 15 Septembre 2023 (10 EPCI)
Population MAJ - Année 2022 (entrée en vigueur 1er janv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</si>
</sst>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6"/>
      <color theme="3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1" applyFill="1" applyBorder="1" applyAlignment="1">
      <alignment horizontal="center" vertical="center" wrapText="1"/>
    </xf>
    <xf numFmtId="3" fontId="1" fillId="2" borderId="1" xfId="1" applyNumberForma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10" fontId="1" fillId="2" borderId="1" xfId="1" applyNumberFormat="1" applyFill="1" applyBorder="1" applyAlignment="1">
      <alignment horizontal="center" vertical="center" wrapText="1"/>
    </xf>
    <xf numFmtId="164" fontId="1" fillId="2" borderId="1" xfId="1" applyNumberFormat="1" applyFill="1" applyBorder="1" applyAlignment="1">
      <alignment horizontal="center" vertical="center" wrapText="1"/>
    </xf>
    <xf numFmtId="4" fontId="6" fillId="0" borderId="0" xfId="0" applyNumberFormat="1" applyFont="1"/>
    <xf numFmtId="3" fontId="0" fillId="0" borderId="0" xfId="0" applyNumberFormat="1"/>
    <xf numFmtId="165" fontId="1" fillId="2" borderId="1" xfId="1" applyNumberFormat="1" applyFill="1" applyBorder="1" applyAlignment="1">
      <alignment horizontal="center" vertical="center" wrapText="1"/>
    </xf>
    <xf numFmtId="0" fontId="5" fillId="0" borderId="0" xfId="0" applyFont="1"/>
    <xf numFmtId="0" fontId="1" fillId="0" borderId="1" xfId="1" applyFill="1" applyBorder="1" applyAlignment="1">
      <alignment horizontal="center" vertical="center" wrapText="1"/>
    </xf>
    <xf numFmtId="3" fontId="1" fillId="0" borderId="1" xfId="1" applyNumberFormat="1" applyFill="1" applyBorder="1" applyAlignment="1">
      <alignment horizontal="center" vertical="center" wrapText="1"/>
    </xf>
    <xf numFmtId="10" fontId="1" fillId="0" borderId="1" xfId="1" applyNumberFormat="1" applyFill="1" applyBorder="1" applyAlignment="1">
      <alignment horizontal="center" vertical="center" wrapText="1"/>
    </xf>
    <xf numFmtId="4" fontId="1" fillId="0" borderId="1" xfId="1" applyNumberFormat="1" applyFill="1" applyBorder="1" applyAlignment="1">
      <alignment horizontal="center" vertical="center" wrapText="1"/>
    </xf>
    <xf numFmtId="1" fontId="1" fillId="2" borderId="1" xfId="1" applyNumberFormat="1" applyFill="1" applyBorder="1" applyAlignment="1">
      <alignment horizontal="center" vertical="center" wrapText="1"/>
    </xf>
    <xf numFmtId="1" fontId="1" fillId="0" borderId="1" xfId="1" applyNumberFormat="1" applyFill="1" applyBorder="1" applyAlignment="1">
      <alignment horizontal="center" vertical="center" wrapText="1"/>
    </xf>
    <xf numFmtId="164" fontId="1" fillId="0" borderId="1" xfId="1" applyNumberForma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Titr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zoomScale="70" zoomScaleNormal="70" workbookViewId="0">
      <selection sqref="A1:K1"/>
    </sheetView>
  </sheetViews>
  <sheetFormatPr baseColWidth="10" defaultRowHeight="14.4" x14ac:dyDescent="0.3"/>
  <cols>
    <col min="1" max="1" width="72.33203125" customWidth="1"/>
    <col min="2" max="2" width="26.33203125" customWidth="1"/>
    <col min="3" max="3" width="18.109375" customWidth="1"/>
    <col min="4" max="4" width="31.33203125" style="7" customWidth="1"/>
    <col min="5" max="5" width="18.33203125" customWidth="1"/>
    <col min="6" max="10" width="29.5546875" customWidth="1"/>
    <col min="11" max="11" width="28.44140625" customWidth="1"/>
  </cols>
  <sheetData>
    <row r="1" spans="1:11" ht="96.6" customHeight="1" x14ac:dyDescent="0.3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1.95" customHeight="1" thickBot="1" x14ac:dyDescent="0.35">
      <c r="A2" s="19"/>
      <c r="B2" s="19"/>
      <c r="C2" s="19"/>
      <c r="D2" s="19"/>
    </row>
    <row r="3" spans="1:11" ht="87" customHeight="1" thickBot="1" x14ac:dyDescent="0.35">
      <c r="A3" s="1" t="s">
        <v>0</v>
      </c>
      <c r="B3" s="1" t="s">
        <v>1</v>
      </c>
      <c r="C3" s="1" t="s">
        <v>2</v>
      </c>
      <c r="D3" s="2" t="s">
        <v>21</v>
      </c>
      <c r="E3" s="3" t="s">
        <v>3</v>
      </c>
      <c r="F3" s="3" t="s">
        <v>4</v>
      </c>
      <c r="G3" s="3" t="s">
        <v>22</v>
      </c>
      <c r="H3" s="3" t="s">
        <v>18</v>
      </c>
      <c r="I3" s="3" t="s">
        <v>19</v>
      </c>
      <c r="J3" s="3" t="s">
        <v>20</v>
      </c>
      <c r="K3" s="3" t="s">
        <v>5</v>
      </c>
    </row>
    <row r="4" spans="1:11" ht="25.2" customHeight="1" thickBot="1" x14ac:dyDescent="0.35">
      <c r="A4" s="10" t="s">
        <v>13</v>
      </c>
      <c r="B4" s="11">
        <v>7524</v>
      </c>
      <c r="C4" s="12">
        <f>B4/$B14</f>
        <v>0.30047923322683706</v>
      </c>
      <c r="D4" s="11">
        <v>213860</v>
      </c>
      <c r="E4" s="12">
        <f>D4/D14</f>
        <v>0.34368104804560129</v>
      </c>
      <c r="F4" s="16">
        <f t="shared" ref="F4:F13" si="0">2400000*E4</f>
        <v>824834.51530944312</v>
      </c>
      <c r="G4" s="16">
        <v>824834</v>
      </c>
      <c r="H4" s="11">
        <f>G4</f>
        <v>824834</v>
      </c>
      <c r="I4" s="13">
        <f t="shared" ref="I4:I13" si="1">17*E4</f>
        <v>5.842577816775222</v>
      </c>
      <c r="J4" s="15">
        <v>5</v>
      </c>
      <c r="K4" s="16">
        <f>G4/2</f>
        <v>412417</v>
      </c>
    </row>
    <row r="5" spans="1:11" ht="25.2" customHeight="1" thickBot="1" x14ac:dyDescent="0.35">
      <c r="A5" s="10" t="s">
        <v>8</v>
      </c>
      <c r="B5" s="11">
        <v>3485</v>
      </c>
      <c r="C5" s="12">
        <f>B5/$B14</f>
        <v>0.13917731629392971</v>
      </c>
      <c r="D5" s="11">
        <v>70930</v>
      </c>
      <c r="E5" s="12">
        <f>D5/D14</f>
        <v>0.11398717262636537</v>
      </c>
      <c r="F5" s="16">
        <f t="shared" si="0"/>
        <v>273569.21430327691</v>
      </c>
      <c r="G5" s="16">
        <v>273570</v>
      </c>
      <c r="H5" s="11">
        <f t="shared" ref="H5:H13" si="2">G5</f>
        <v>273570</v>
      </c>
      <c r="I5" s="13">
        <f t="shared" si="1"/>
        <v>1.9377819346482115</v>
      </c>
      <c r="J5" s="15">
        <v>2</v>
      </c>
      <c r="K5" s="16">
        <f t="shared" ref="K5:K13" si="3">G5/2</f>
        <v>136785</v>
      </c>
    </row>
    <row r="6" spans="1:11" ht="25.2" customHeight="1" thickBot="1" x14ac:dyDescent="0.35">
      <c r="A6" s="10" t="s">
        <v>6</v>
      </c>
      <c r="B6" s="11">
        <v>2016</v>
      </c>
      <c r="C6" s="12">
        <f>B6/$B14</f>
        <v>8.0511182108626192E-2</v>
      </c>
      <c r="D6" s="11">
        <v>66455</v>
      </c>
      <c r="E6" s="12">
        <f>D6/D14</f>
        <v>0.10679567964028072</v>
      </c>
      <c r="F6" s="16">
        <f t="shared" si="0"/>
        <v>256309.63113667374</v>
      </c>
      <c r="G6" s="16">
        <v>256310</v>
      </c>
      <c r="H6" s="11">
        <f t="shared" si="2"/>
        <v>256310</v>
      </c>
      <c r="I6" s="13">
        <f t="shared" si="1"/>
        <v>1.8155265538847722</v>
      </c>
      <c r="J6" s="15">
        <v>2</v>
      </c>
      <c r="K6" s="16">
        <f t="shared" si="3"/>
        <v>128155</v>
      </c>
    </row>
    <row r="7" spans="1:11" ht="25.2" customHeight="1" thickBot="1" x14ac:dyDescent="0.35">
      <c r="A7" s="10" t="s">
        <v>15</v>
      </c>
      <c r="B7" s="11">
        <v>2755</v>
      </c>
      <c r="C7" s="12">
        <f>B7/$B14</f>
        <v>0.11002396166134186</v>
      </c>
      <c r="D7" s="11">
        <v>62969</v>
      </c>
      <c r="E7" s="12">
        <f>D7/D14</f>
        <v>0.10119354678005923</v>
      </c>
      <c r="F7" s="16">
        <f t="shared" si="0"/>
        <v>242864.51227214216</v>
      </c>
      <c r="G7" s="16">
        <v>242864</v>
      </c>
      <c r="H7" s="11">
        <f t="shared" si="2"/>
        <v>242864</v>
      </c>
      <c r="I7" s="13">
        <f t="shared" si="1"/>
        <v>1.7202902952610071</v>
      </c>
      <c r="J7" s="15">
        <v>2</v>
      </c>
      <c r="K7" s="16">
        <f t="shared" si="3"/>
        <v>121432</v>
      </c>
    </row>
    <row r="8" spans="1:11" ht="25.2" customHeight="1" thickBot="1" x14ac:dyDescent="0.35">
      <c r="A8" s="10" t="s">
        <v>7</v>
      </c>
      <c r="B8" s="11">
        <v>2431</v>
      </c>
      <c r="C8" s="12">
        <f>B8/$B14</f>
        <v>9.7084664536741208E-2</v>
      </c>
      <c r="D8" s="11">
        <v>59920</v>
      </c>
      <c r="E8" s="12">
        <f>D8/D14</f>
        <v>9.6293689324288931E-2</v>
      </c>
      <c r="F8" s="16">
        <f t="shared" si="0"/>
        <v>231104.85437829344</v>
      </c>
      <c r="G8" s="16">
        <v>231104</v>
      </c>
      <c r="H8" s="11">
        <f t="shared" si="2"/>
        <v>231104</v>
      </c>
      <c r="I8" s="13">
        <f t="shared" si="1"/>
        <v>1.6369927185129118</v>
      </c>
      <c r="J8" s="15">
        <v>1</v>
      </c>
      <c r="K8" s="16">
        <f t="shared" si="3"/>
        <v>115552</v>
      </c>
    </row>
    <row r="9" spans="1:11" ht="25.2" customHeight="1" thickBot="1" x14ac:dyDescent="0.35">
      <c r="A9" s="10" t="s">
        <v>12</v>
      </c>
      <c r="B9" s="11">
        <v>2423</v>
      </c>
      <c r="C9" s="12">
        <f>B9/$B14</f>
        <v>9.6765175718849836E-2</v>
      </c>
      <c r="D9" s="11">
        <v>49464</v>
      </c>
      <c r="E9" s="12">
        <f>D9/D14</f>
        <v>7.9490504818702054E-2</v>
      </c>
      <c r="F9" s="16">
        <f t="shared" si="0"/>
        <v>190777.21156488493</v>
      </c>
      <c r="G9" s="16">
        <v>190778</v>
      </c>
      <c r="H9" s="11">
        <f t="shared" si="2"/>
        <v>190778</v>
      </c>
      <c r="I9" s="13">
        <f t="shared" si="1"/>
        <v>1.3513385819179349</v>
      </c>
      <c r="J9" s="15">
        <v>1</v>
      </c>
      <c r="K9" s="16">
        <f t="shared" si="3"/>
        <v>95389</v>
      </c>
    </row>
    <row r="10" spans="1:11" ht="25.2" customHeight="1" thickBot="1" x14ac:dyDescent="0.35">
      <c r="A10" s="10" t="s">
        <v>14</v>
      </c>
      <c r="B10" s="11">
        <v>1915</v>
      </c>
      <c r="C10" s="12">
        <f>B10/$B14</f>
        <v>7.6477635782747605E-2</v>
      </c>
      <c r="D10" s="11">
        <v>44924</v>
      </c>
      <c r="E10" s="12">
        <f>D10/D14</f>
        <v>7.2194554392596061E-2</v>
      </c>
      <c r="F10" s="16">
        <f t="shared" si="0"/>
        <v>173266.93054223055</v>
      </c>
      <c r="G10" s="16">
        <v>173266</v>
      </c>
      <c r="H10" s="11">
        <f t="shared" si="2"/>
        <v>173266</v>
      </c>
      <c r="I10" s="13">
        <f t="shared" si="1"/>
        <v>1.2273074246741331</v>
      </c>
      <c r="J10" s="15">
        <v>1</v>
      </c>
      <c r="K10" s="16">
        <f t="shared" si="3"/>
        <v>86633</v>
      </c>
    </row>
    <row r="11" spans="1:11" ht="25.2" customHeight="1" thickBot="1" x14ac:dyDescent="0.35">
      <c r="A11" s="10" t="s">
        <v>10</v>
      </c>
      <c r="B11" s="11">
        <v>1437</v>
      </c>
      <c r="C11" s="12">
        <f>B11/$B14</f>
        <v>5.7388178913738021E-2</v>
      </c>
      <c r="D11" s="11">
        <v>27762</v>
      </c>
      <c r="E11" s="12">
        <f>D11/D14</f>
        <v>4.4614576151884335E-2</v>
      </c>
      <c r="F11" s="16">
        <f t="shared" si="0"/>
        <v>107074.9827645224</v>
      </c>
      <c r="G11" s="16">
        <v>107076</v>
      </c>
      <c r="H11" s="11">
        <f t="shared" si="2"/>
        <v>107076</v>
      </c>
      <c r="I11" s="13">
        <f t="shared" si="1"/>
        <v>0.75844779458203371</v>
      </c>
      <c r="J11" s="15">
        <v>1</v>
      </c>
      <c r="K11" s="16">
        <f t="shared" si="3"/>
        <v>53538</v>
      </c>
    </row>
    <row r="12" spans="1:11" ht="25.2" customHeight="1" thickBot="1" x14ac:dyDescent="0.35">
      <c r="A12" s="10" t="s">
        <v>9</v>
      </c>
      <c r="B12" s="11">
        <v>891</v>
      </c>
      <c r="C12" s="12">
        <f>B12/$B14</f>
        <v>3.5583067092651757E-2</v>
      </c>
      <c r="D12" s="11">
        <v>19937</v>
      </c>
      <c r="E12" s="12">
        <f>D12/D14</f>
        <v>3.203950741085361E-2</v>
      </c>
      <c r="F12" s="16">
        <f t="shared" si="0"/>
        <v>76894.817786048661</v>
      </c>
      <c r="G12" s="16">
        <v>76894</v>
      </c>
      <c r="H12" s="11">
        <f t="shared" si="2"/>
        <v>76894</v>
      </c>
      <c r="I12" s="13">
        <f t="shared" si="1"/>
        <v>0.54467162598451135</v>
      </c>
      <c r="J12" s="15">
        <v>1</v>
      </c>
      <c r="K12" s="16">
        <f t="shared" si="3"/>
        <v>38447</v>
      </c>
    </row>
    <row r="13" spans="1:11" ht="25.2" customHeight="1" thickBot="1" x14ac:dyDescent="0.35">
      <c r="A13" s="10" t="s">
        <v>11</v>
      </c>
      <c r="B13" s="11">
        <v>163</v>
      </c>
      <c r="C13" s="12">
        <f>B13/$B14</f>
        <v>6.5095846645367413E-3</v>
      </c>
      <c r="D13" s="11">
        <v>6042</v>
      </c>
      <c r="E13" s="12">
        <f>D13/D14</f>
        <v>9.7097208093683864E-3</v>
      </c>
      <c r="F13" s="16">
        <f t="shared" si="0"/>
        <v>23303.329942484128</v>
      </c>
      <c r="G13" s="16">
        <v>23304</v>
      </c>
      <c r="H13" s="11">
        <f t="shared" si="2"/>
        <v>23304</v>
      </c>
      <c r="I13" s="13">
        <f t="shared" si="1"/>
        <v>0.16506525375926256</v>
      </c>
      <c r="J13" s="15">
        <v>1</v>
      </c>
      <c r="K13" s="16">
        <f t="shared" si="3"/>
        <v>11652</v>
      </c>
    </row>
    <row r="14" spans="1:11" ht="24" customHeight="1" thickBot="1" x14ac:dyDescent="0.45">
      <c r="A14" s="9"/>
      <c r="B14" s="2">
        <f>SUM(B4:B13)</f>
        <v>25040</v>
      </c>
      <c r="C14" s="4">
        <f t="shared" ref="C14:K14" si="4">SUM(C4:C13)</f>
        <v>1</v>
      </c>
      <c r="D14" s="2">
        <f>SUM(D4:D13)</f>
        <v>622263</v>
      </c>
      <c r="E14" s="4">
        <f t="shared" si="4"/>
        <v>0.99999999999999989</v>
      </c>
      <c r="F14" s="5">
        <f>SUM(F4:F13)</f>
        <v>2400000</v>
      </c>
      <c r="G14" s="8">
        <f>SUM(G4:G13)</f>
        <v>2400000</v>
      </c>
      <c r="H14" s="2">
        <f t="shared" si="4"/>
        <v>2400000</v>
      </c>
      <c r="I14" s="2">
        <f t="shared" si="4"/>
        <v>17</v>
      </c>
      <c r="J14" s="14">
        <f>SUM(J4:J13)</f>
        <v>17</v>
      </c>
      <c r="K14" s="5">
        <f t="shared" si="4"/>
        <v>1200000</v>
      </c>
    </row>
    <row r="16" spans="1:11" x14ac:dyDescent="0.3">
      <c r="G16" s="17"/>
    </row>
    <row r="17" spans="1:4" ht="15.6" x14ac:dyDescent="0.3">
      <c r="A17" s="20" t="s">
        <v>16</v>
      </c>
      <c r="B17" s="20"/>
      <c r="C17" s="20"/>
      <c r="D17" s="6">
        <v>2400000</v>
      </c>
    </row>
    <row r="18" spans="1:4" ht="15.6" x14ac:dyDescent="0.3">
      <c r="A18" s="21" t="s">
        <v>17</v>
      </c>
      <c r="B18" s="21"/>
      <c r="C18" s="21"/>
      <c r="D18" s="6">
        <f>D17/2</f>
        <v>1200000</v>
      </c>
    </row>
  </sheetData>
  <mergeCells count="4">
    <mergeCell ref="A1:K1"/>
    <mergeCell ref="A2:D2"/>
    <mergeCell ref="A17:C17"/>
    <mergeCell ref="A18:C18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Sept23 sans CCVV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poste5</dc:creator>
  <cp:lastModifiedBy>poste5</cp:lastModifiedBy>
  <cp:lastPrinted>2023-06-12T11:47:23Z</cp:lastPrinted>
  <dcterms:created xsi:type="dcterms:W3CDTF">2022-03-17T17:21:03Z</dcterms:created>
  <dcterms:modified xsi:type="dcterms:W3CDTF">2023-09-17T18:07:14Z</dcterms:modified>
</cp:coreProperties>
</file>